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Z-04-2022 - Nákup mater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'ZZ-04-2022 - Nákup materi...'!$C$111:$K$121</definedName>
    <definedName name="_xlnm.Print_Area" localSheetId="1">'ZZ-04-2022 - Nákup materi...'!$C$4:$J$37,'ZZ-04-2022 - Nákup materi...'!$C$50:$J$76,'ZZ-04-2022 - Nákup materi...'!$C$82:$J$95,'ZZ-04-2022 - Nákup materi...'!$C$101:$K$121</definedName>
    <definedName name="_xlnm.Print_Titles" localSheetId="1">'ZZ-04-2022 - Nákup materi...'!$111:$111</definedName>
  </definedNames>
  <calcPr/>
</workbook>
</file>

<file path=xl/calcChain.xml><?xml version="1.0" encoding="utf-8"?>
<calcChain xmlns="http://schemas.openxmlformats.org/spreadsheetml/2006/main">
  <c i="2" l="1" r="R112"/>
  <c r="J35"/>
  <c r="J34"/>
  <c i="1" r="AY95"/>
  <c i="2" r="J33"/>
  <c i="1" r="AX9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J109"/>
  <c r="F108"/>
  <c r="F106"/>
  <c r="E104"/>
  <c r="J90"/>
  <c r="F89"/>
  <c r="F87"/>
  <c r="E85"/>
  <c r="J19"/>
  <c r="E19"/>
  <c r="J108"/>
  <c r="J18"/>
  <c r="J16"/>
  <c r="E16"/>
  <c r="F109"/>
  <c r="J15"/>
  <c r="J10"/>
  <c r="J106"/>
  <c i="1" r="L90"/>
  <c r="AM90"/>
  <c r="AM89"/>
  <c r="L89"/>
  <c r="AM87"/>
  <c r="L87"/>
  <c r="L85"/>
  <c r="L84"/>
  <c i="2" r="J114"/>
  <c i="1" r="AS94"/>
  <c i="2" r="BK120"/>
  <c r="J119"/>
  <c r="J118"/>
  <c r="BK116"/>
  <c r="J115"/>
  <c r="J113"/>
  <c r="BK121"/>
  <c r="BK119"/>
  <c r="BK118"/>
  <c r="BK115"/>
  <c r="J117"/>
  <c r="J116"/>
  <c r="BK114"/>
  <c r="BK113"/>
  <c r="J121"/>
  <c r="J120"/>
  <c r="BK117"/>
  <c l="1" r="BK112"/>
  <c r="J112"/>
  <c r="P112"/>
  <c i="1" r="AU95"/>
  <c i="2" r="T112"/>
  <c r="BE114"/>
  <c r="BE115"/>
  <c r="BE117"/>
  <c r="BE118"/>
  <c r="BE119"/>
  <c r="BE120"/>
  <c r="J87"/>
  <c r="J89"/>
  <c r="F90"/>
  <c r="BE113"/>
  <c r="BE121"/>
  <c r="BE116"/>
  <c r="J28"/>
  <c r="J32"/>
  <c i="1" r="AW95"/>
  <c i="2" r="F35"/>
  <c i="1" r="BD95"/>
  <c r="BD94"/>
  <c r="W33"/>
  <c r="AU94"/>
  <c i="2" r="F33"/>
  <c i="1" r="BB95"/>
  <c r="BB94"/>
  <c r="W31"/>
  <c i="2" r="F32"/>
  <c i="1" r="BA95"/>
  <c r="BA94"/>
  <c r="W30"/>
  <c i="2" r="F34"/>
  <c i="1" r="BC95"/>
  <c r="BC94"/>
  <c r="W32"/>
  <c l="1" r="AG95"/>
  <c i="2" r="J94"/>
  <c i="1" r="AG94"/>
  <c r="AK26"/>
  <c r="AX94"/>
  <c r="AW94"/>
  <c r="AK30"/>
  <c i="2" r="J31"/>
  <c i="1" r="AV95"/>
  <c r="AT95"/>
  <c r="AN95"/>
  <c i="2" r="F31"/>
  <c i="1" r="AZ95"/>
  <c r="AZ94"/>
  <c r="W29"/>
  <c r="AY94"/>
  <c i="2" l="1"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<sst xmlns="http://schemas.openxmlformats.org/spreadsheetml/2006/main">
  <si>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</si>
  <si>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</si>
  <si>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</si>
  <si>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</si>
  <si>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</si>
  <si>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{898f7936-5436-472f-ad0e-51afd9f8d48b}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</si>
  <si>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</si>
  <si>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</si>
  <si>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</si>
  <si>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</si>
  <si>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</si>
  <si>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</si>
  <si>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</si>
  <si>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</si>
  <si>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ZZ-04/2022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</si>
  <si>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</si>
  <si>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</si>
  <si>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Nákup materiálu na opravu kabelizace u SSZT n.L.</t>
  </si>
  <si>
    <t>KSO:</t>
  </si>
  <si>
    <t>CC-CZ:</t>
  </si>
  <si>
    <t>Místo:</t>
  </si>
  <si>
    <t>Louny předměstí</t>
  </si>
  <si>
    <t>Datum:</t>
  </si>
  <si>
    <t>3. 11. 2022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</si>
  <si>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</si>
  <si>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</si>
  <si>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</si>
  <si>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</si>
  <si>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</si>
  <si>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</si>
  <si>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</si>
  <si>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</si>
  <si>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</si>
  <si>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</si>
  <si>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</si>
  <si>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</si>
  <si>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Šitanc Michal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</si>
  <si>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</si>
  <si>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</si>
  <si>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</si>
  <si>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</si>
  <si>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</si>
  <si>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</si>
  <si>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</si>
  <si>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</si>
  <si>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</si>
  <si>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</si>
  <si>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</si>
  <si>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</si>
  <si>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</si>
  <si>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</si>
  <si>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</si>
  <si>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</si>
  <si>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</si>
  <si>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</si>
  <si>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</si>
  <si>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</si>
  <si>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</si>
  <si>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</si>
  <si>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</si>
  <si>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</si>
  <si>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</si>
  <si>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</si>
  <si>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</si>
  <si>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</si>
  <si>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</si>
  <si>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</si>
  <si>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</si>
  <si>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</si>
  <si>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</si>
  <si>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</si>
  <si>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</si>
  <si>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</si>
  <si>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</si>
  <si>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</si>
  <si>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</si>
  <si>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</si>
  <si>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</si>
  <si>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</si>
  <si>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</si>
  <si>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</si>
  <si>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</si>
  <si>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</si>
  <si>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</si>
  <si>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</si>
  <si>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</si>
  <si>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</si>
  <si>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</si>
  <si>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</si>
  <si>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</si>
  <si>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</si>
  <si>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</si>
  <si>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</si>
  <si>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</si>
  <si>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</si>
  <si>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</si>
  <si>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</si>
  <si>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</si>
  <si>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</si>
  <si>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</si>
  <si>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</si>
  <si>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</si>
  <si>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</si>
  <si>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</si>
  <si>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</si>
  <si>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</si>
  <si>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7590521514</t>
  </si>
  <si>
    <t>Venkovní vedení kabelová - metalické sítě Plněné, párované s ochr. vodičem TCEKPFLEY 3 P 1,0 D</t>
  </si>
  <si>
    <t>m</t>
  </si>
  <si>
    <t>Sborník UOŽI 01 2022</t>
  </si>
  <si>
    <t>8</t>
  </si>
  <si>
    <t>ROZPOCET</t>
  </si>
  <si>
    <t>4</t>
  </si>
  <si>
    <t>1170302162</t>
  </si>
  <si>
    <t>7590521519</t>
  </si>
  <si>
    <t>Venkovní vedení kabelová - metalické sítě Plněné, párované s ochr. vodičem TCEKPFLEY 4 P 1,0 D</t>
  </si>
  <si>
    <t>-769205756</t>
  </si>
  <si>
    <t>3</t>
  </si>
  <si>
    <t>7590521529</t>
  </si>
  <si>
    <t>Venkovní vedení kabelová - metalické sítě Plněné, párované s ochr. vodičem TCEKPFLEY 7 P 1,0 D</t>
  </si>
  <si>
    <t>1323460722</t>
  </si>
  <si>
    <t>7590521544</t>
  </si>
  <si>
    <t>Venkovní vedení kabelová - metalické sítě Plněné, párované s ochr. vodičem TCEKPFLEY 24 P 1,0 D</t>
  </si>
  <si>
    <t>-674838665</t>
  </si>
  <si>
    <t>5</t>
  </si>
  <si>
    <t>7590521549</t>
  </si>
  <si>
    <t>Venkovní vedení kabelová - metalické sítě Plněné, párované s ochr. vodičem TCEKPFLEY 30 P 1,0 D</t>
  </si>
  <si>
    <t>160122634</t>
  </si>
  <si>
    <t>6</t>
  </si>
  <si>
    <t>7590521554</t>
  </si>
  <si>
    <t>Venkovní vedení kabelová - metalické sítě Plněné, párované s ochr. vodičem TCEKPFLEY 48 P 1,0 D</t>
  </si>
  <si>
    <t>1985363790</t>
  </si>
  <si>
    <t>7</t>
  </si>
  <si>
    <t>7590520604</t>
  </si>
  <si>
    <t>Venkovní vedení kabelová - metalické sítě Plněné 4x0,8 TCEPKPFLEY 3 x 4 x 0,8</t>
  </si>
  <si>
    <t>-1848736914</t>
  </si>
  <si>
    <t>7590520624</t>
  </si>
  <si>
    <t>Venkovní vedení kabelová - metalické sítě Plněné 4x0,8 TCEPKPFLEY 10 x 4 x 0,8</t>
  </si>
  <si>
    <t>375259611</t>
  </si>
  <si>
    <t>9</t>
  </si>
  <si>
    <t>7590520664</t>
  </si>
  <si>
    <t>Venkovní vedení kabelová - metalické sítě Plněné 4x0,8 TCEPKPFLEY 35 x 4 x 0,8</t>
  </si>
  <si>
    <t>1818067131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</si>
</sst>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2" borderId="19" xfId="0" applyFont="1" applyFill="1" applyBorder="1" applyAlignment="1" applyProtection="1">
      <alignment horizontal="left" vertical="center"/>
      <protection locked="0"/>
    </xf>
    <xf numFmtId="0" fontId="2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ZZ-04/2022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Nákup materiálu na opravu kabelizace u SSZT n.L.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Louny předměstí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3. 11. 2022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Šitanc Michal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77</v>
      </c>
      <c r="BT94" s="111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7" customFormat="1" ht="24.75" customHeight="1">
      <c r="A95" s="112" t="s">
        <v>81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'ZZ-04-2022 - Nákup materi...'!J28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0</v>
      </c>
      <c r="AU95" s="122">
        <f>'ZZ-04-2022 - Nákup materi...'!P112</f>
        <v>0</v>
      </c>
      <c r="AV95" s="121">
        <f>'ZZ-04-2022 - Nákup materi...'!J31</f>
        <v>0</v>
      </c>
      <c r="AW95" s="121">
        <f>'ZZ-04-2022 - Nákup materi...'!J32</f>
        <v>0</v>
      </c>
      <c r="AX95" s="121">
        <f>'ZZ-04-2022 - Nákup materi...'!J33</f>
        <v>0</v>
      </c>
      <c r="AY95" s="121">
        <f>'ZZ-04-2022 - Nákup materi...'!J34</f>
        <v>0</v>
      </c>
      <c r="AZ95" s="121">
        <f>'ZZ-04-2022 - Nákup materi...'!F31</f>
        <v>0</v>
      </c>
      <c r="BA95" s="121">
        <f>'ZZ-04-2022 - Nákup materi...'!F32</f>
        <v>0</v>
      </c>
      <c r="BB95" s="121">
        <f>'ZZ-04-2022 - Nákup materi...'!F33</f>
        <v>0</v>
      </c>
      <c r="BC95" s="121">
        <f>'ZZ-04-2022 - Nákup materi...'!F34</f>
        <v>0</v>
      </c>
      <c r="BD95" s="123">
        <f>'ZZ-04-2022 - Nákup materi...'!F35</f>
        <v>0</v>
      </c>
      <c r="BE95" s="7"/>
      <c r="BT95" s="124" t="s">
        <v>83</v>
      </c>
      <c r="BU95" s="124" t="s">
        <v>84</v>
      </c>
      <c r="BV95" s="124" t="s">
        <v>79</v>
      </c>
      <c r="BW95" s="124" t="s">
        <v>5</v>
      </c>
      <c r="BX95" s="124" t="s">
        <v>80</v>
      </c>
      <c r="CL95" s="124" t="s">
        <v>1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izXxYfjx5aeT9NIYqeIhV0rKTfz4NtBzluPX77KLGNAkuSyXMIDYHWDHVDNanqJhMM4gtdHZNx9I59wqmPx0/g==" hashValue="p0OSDKeg1RWIl4FNpYyRNZY1G3EfghE9LNWXYyLPHGAwnRtyeIth7WlLxydpZT+m9mzlzseTRTo150AhImJVS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Z-04-2022 - Nákup materi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4"/>
      <c r="AT3" s="11" t="s">
        <v>85</v>
      </c>
    </row>
    <row r="4" s="1" customFormat="1" ht="24.96" customHeight="1">
      <c r="B4" s="14"/>
      <c r="D4" s="127" t="s">
        <v>86</v>
      </c>
      <c r="L4" s="14"/>
      <c r="M4" s="128" t="s">
        <v>10</v>
      </c>
      <c r="AT4" s="11" t="s">
        <v>4</v>
      </c>
    </row>
    <row r="5" s="1" customFormat="1" ht="6.96" customHeight="1">
      <c r="B5" s="14"/>
      <c r="L5" s="14"/>
    </row>
    <row r="6" s="2" customFormat="1" ht="12" customHeight="1">
      <c r="A6" s="32"/>
      <c r="B6" s="38"/>
      <c r="C6" s="32"/>
      <c r="D6" s="129" t="s">
        <v>16</v>
      </c>
      <c r="E6" s="32"/>
      <c r="F6" s="32"/>
      <c r="G6" s="32"/>
      <c r="H6" s="32"/>
      <c r="I6" s="32"/>
      <c r="J6" s="32"/>
      <c r="K6" s="32"/>
      <c r="L6" s="57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="2" customFormat="1" ht="16.5" customHeight="1">
      <c r="A7" s="32"/>
      <c r="B7" s="38"/>
      <c r="C7" s="32"/>
      <c r="D7" s="32"/>
      <c r="E7" s="130" t="s">
        <v>17</v>
      </c>
      <c r="F7" s="32"/>
      <c r="G7" s="32"/>
      <c r="H7" s="32"/>
      <c r="I7" s="32"/>
      <c r="J7" s="32"/>
      <c r="K7" s="32"/>
      <c r="L7" s="57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="2" customFormat="1">
      <c r="A8" s="32"/>
      <c r="B8" s="38"/>
      <c r="C8" s="32"/>
      <c r="D8" s="32"/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2" customHeight="1">
      <c r="A9" s="32"/>
      <c r="B9" s="38"/>
      <c r="C9" s="32"/>
      <c r="D9" s="129" t="s">
        <v>18</v>
      </c>
      <c r="E9" s="32"/>
      <c r="F9" s="131" t="s">
        <v>1</v>
      </c>
      <c r="G9" s="32"/>
      <c r="H9" s="32"/>
      <c r="I9" s="129" t="s">
        <v>19</v>
      </c>
      <c r="J9" s="131" t="s">
        <v>1</v>
      </c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8"/>
      <c r="C10" s="32"/>
      <c r="D10" s="129" t="s">
        <v>20</v>
      </c>
      <c r="E10" s="32"/>
      <c r="F10" s="131" t="s">
        <v>21</v>
      </c>
      <c r="G10" s="32"/>
      <c r="H10" s="32"/>
      <c r="I10" s="129" t="s">
        <v>22</v>
      </c>
      <c r="J10" s="132" t="str">
        <f>'Rekapitulace stavby'!AN8</f>
        <v>3. 11. 2022</v>
      </c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0.8" customHeight="1">
      <c r="A11" s="32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29" t="s">
        <v>24</v>
      </c>
      <c r="E12" s="32"/>
      <c r="F12" s="32"/>
      <c r="G12" s="32"/>
      <c r="H12" s="32"/>
      <c r="I12" s="129" t="s">
        <v>25</v>
      </c>
      <c r="J12" s="131" t="s">
        <v>26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8" customHeight="1">
      <c r="A13" s="32"/>
      <c r="B13" s="38"/>
      <c r="C13" s="32"/>
      <c r="D13" s="32"/>
      <c r="E13" s="131" t="s">
        <v>27</v>
      </c>
      <c r="F13" s="32"/>
      <c r="G13" s="32"/>
      <c r="H13" s="32"/>
      <c r="I13" s="129" t="s">
        <v>28</v>
      </c>
      <c r="J13" s="131" t="s">
        <v>29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6.96" customHeight="1">
      <c r="A14" s="32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2" customHeight="1">
      <c r="A15" s="32"/>
      <c r="B15" s="38"/>
      <c r="C15" s="32"/>
      <c r="D15" s="129" t="s">
        <v>30</v>
      </c>
      <c r="E15" s="32"/>
      <c r="F15" s="32"/>
      <c r="G15" s="32"/>
      <c r="H15" s="32"/>
      <c r="I15" s="129" t="s">
        <v>25</v>
      </c>
      <c r="J15" s="27" t="str">
        <f>'Rekapitulace stavby'!AN13</f>
        <v>Vyplň údaj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8" customHeight="1">
      <c r="A16" s="32"/>
      <c r="B16" s="38"/>
      <c r="C16" s="32"/>
      <c r="D16" s="32"/>
      <c r="E16" s="27" t="str">
        <f>'Rekapitulace stavby'!E14</f>
        <v>Vyplň údaj</v>
      </c>
      <c r="F16" s="131"/>
      <c r="G16" s="131"/>
      <c r="H16" s="131"/>
      <c r="I16" s="129" t="s">
        <v>28</v>
      </c>
      <c r="J16" s="27" t="str">
        <f>'Rekapitulace stavby'!AN14</f>
        <v>Vyplň údaj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6.96" customHeight="1">
      <c r="A17" s="32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2" customHeight="1">
      <c r="A18" s="32"/>
      <c r="B18" s="38"/>
      <c r="C18" s="32"/>
      <c r="D18" s="129" t="s">
        <v>32</v>
      </c>
      <c r="E18" s="32"/>
      <c r="F18" s="32"/>
      <c r="G18" s="32"/>
      <c r="H18" s="32"/>
      <c r="I18" s="129" t="s">
        <v>25</v>
      </c>
      <c r="J18" s="131" t="str">
        <f>IF('Rekapitulace stavby'!AN16="","",'Rekapitulace stavby'!AN16)</f>
        <v/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8" customHeight="1">
      <c r="A19" s="32"/>
      <c r="B19" s="38"/>
      <c r="C19" s="32"/>
      <c r="D19" s="32"/>
      <c r="E19" s="131" t="str">
        <f>IF('Rekapitulace stavby'!E17="","",'Rekapitulace stavby'!E17)</f>
        <v xml:space="preserve"> </v>
      </c>
      <c r="F19" s="32"/>
      <c r="G19" s="32"/>
      <c r="H19" s="32"/>
      <c r="I19" s="129" t="s">
        <v>28</v>
      </c>
      <c r="J19" s="131" t="str">
        <f>IF('Rekapitulace stavby'!AN17="","",'Rekapitulace stavby'!AN17)</f>
        <v/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6.96" customHeight="1">
      <c r="A20" s="32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2" customHeight="1">
      <c r="A21" s="32"/>
      <c r="B21" s="38"/>
      <c r="C21" s="32"/>
      <c r="D21" s="129" t="s">
        <v>35</v>
      </c>
      <c r="E21" s="32"/>
      <c r="F21" s="32"/>
      <c r="G21" s="32"/>
      <c r="H21" s="32"/>
      <c r="I21" s="129" t="s">
        <v>25</v>
      </c>
      <c r="J21" s="131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8" customHeight="1">
      <c r="A22" s="32"/>
      <c r="B22" s="38"/>
      <c r="C22" s="32"/>
      <c r="D22" s="32"/>
      <c r="E22" s="131" t="s">
        <v>36</v>
      </c>
      <c r="F22" s="32"/>
      <c r="G22" s="32"/>
      <c r="H22" s="32"/>
      <c r="I22" s="129" t="s">
        <v>28</v>
      </c>
      <c r="J22" s="131" t="s">
        <v>1</v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6.96" customHeight="1">
      <c r="A23" s="32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2" customHeight="1">
      <c r="A24" s="32"/>
      <c r="B24" s="38"/>
      <c r="C24" s="32"/>
      <c r="D24" s="129" t="s">
        <v>37</v>
      </c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8" customFormat="1" ht="16.5" customHeight="1">
      <c r="A25" s="133"/>
      <c r="B25" s="134"/>
      <c r="C25" s="133"/>
      <c r="D25" s="133"/>
      <c r="E25" s="135" t="s">
        <v>1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2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8"/>
      <c r="C27" s="32"/>
      <c r="D27" s="137"/>
      <c r="E27" s="137"/>
      <c r="F27" s="137"/>
      <c r="G27" s="137"/>
      <c r="H27" s="137"/>
      <c r="I27" s="137"/>
      <c r="J27" s="137"/>
      <c r="K27" s="137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25.44" customHeight="1">
      <c r="A28" s="32"/>
      <c r="B28" s="38"/>
      <c r="C28" s="32"/>
      <c r="D28" s="138" t="s">
        <v>38</v>
      </c>
      <c r="E28" s="32"/>
      <c r="F28" s="32"/>
      <c r="G28" s="32"/>
      <c r="H28" s="32"/>
      <c r="I28" s="32"/>
      <c r="J28" s="139">
        <f>ROUND(J112, 2)</f>
        <v>0</v>
      </c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7"/>
      <c r="E29" s="137"/>
      <c r="F29" s="137"/>
      <c r="G29" s="137"/>
      <c r="H29" s="137"/>
      <c r="I29" s="137"/>
      <c r="J29" s="137"/>
      <c r="K29" s="137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14.4" customHeight="1">
      <c r="A30" s="32"/>
      <c r="B30" s="38"/>
      <c r="C30" s="32"/>
      <c r="D30" s="32"/>
      <c r="E30" s="32"/>
      <c r="F30" s="140" t="s">
        <v>40</v>
      </c>
      <c r="G30" s="32"/>
      <c r="H30" s="32"/>
      <c r="I30" s="140" t="s">
        <v>39</v>
      </c>
      <c r="J30" s="140" t="s">
        <v>41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14.4" customHeight="1">
      <c r="A31" s="32"/>
      <c r="B31" s="38"/>
      <c r="C31" s="32"/>
      <c r="D31" s="141" t="s">
        <v>42</v>
      </c>
      <c r="E31" s="129" t="s">
        <v>43</v>
      </c>
      <c r="F31" s="142">
        <f>ROUND((SUM(BE112:BE121)),  2)</f>
        <v>0</v>
      </c>
      <c r="G31" s="32"/>
      <c r="H31" s="32"/>
      <c r="I31" s="143">
        <v>0.20999999999999999</v>
      </c>
      <c r="J31" s="142">
        <f>ROUND(((SUM(BE112:BE121))*I31),  2)</f>
        <v>0</v>
      </c>
      <c r="K31" s="3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129" t="s">
        <v>44</v>
      </c>
      <c r="F32" s="142">
        <f>ROUND((SUM(BF112:BF121)),  2)</f>
        <v>0</v>
      </c>
      <c r="G32" s="32"/>
      <c r="H32" s="32"/>
      <c r="I32" s="143">
        <v>0.14999999999999999</v>
      </c>
      <c r="J32" s="142">
        <f>ROUND(((SUM(BF112:BF121))*I32), 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32"/>
      <c r="E33" s="129" t="s">
        <v>45</v>
      </c>
      <c r="F33" s="142">
        <f>ROUND((SUM(BG112:BG121)),  2)</f>
        <v>0</v>
      </c>
      <c r="G33" s="32"/>
      <c r="H33" s="32"/>
      <c r="I33" s="143">
        <v>0.20999999999999999</v>
      </c>
      <c r="J33" s="142">
        <f>0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9" t="s">
        <v>46</v>
      </c>
      <c r="F34" s="142">
        <f>ROUND((SUM(BH112:BH121)),  2)</f>
        <v>0</v>
      </c>
      <c r="G34" s="32"/>
      <c r="H34" s="32"/>
      <c r="I34" s="143">
        <v>0.14999999999999999</v>
      </c>
      <c r="J34" s="142">
        <f>0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9" t="s">
        <v>47</v>
      </c>
      <c r="F35" s="142">
        <f>ROUND((SUM(BI112:BI121)),  2)</f>
        <v>0</v>
      </c>
      <c r="G35" s="32"/>
      <c r="H35" s="32"/>
      <c r="I35" s="143">
        <v>0</v>
      </c>
      <c r="J35" s="142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6.96" customHeight="1">
      <c r="A36" s="32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="2" customFormat="1" ht="25.44" customHeight="1">
      <c r="A37" s="32"/>
      <c r="B37" s="38"/>
      <c r="C37" s="144"/>
      <c r="D37" s="145" t="s">
        <v>48</v>
      </c>
      <c r="E37" s="146"/>
      <c r="F37" s="146"/>
      <c r="G37" s="147" t="s">
        <v>49</v>
      </c>
      <c r="H37" s="148" t="s">
        <v>50</v>
      </c>
      <c r="I37" s="146"/>
      <c r="J37" s="149">
        <f>SUM(J28:J35)</f>
        <v>0</v>
      </c>
      <c r="K37" s="150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14.4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1" customFormat="1" ht="14.4" customHeight="1">
      <c r="B39" s="14"/>
      <c r="L39" s="14"/>
    </row>
    <row r="40" s="1" customFormat="1" ht="14.4" customHeight="1">
      <c r="B40" s="14"/>
      <c r="L40" s="14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1" t="s">
        <v>51</v>
      </c>
      <c r="E50" s="152"/>
      <c r="F50" s="152"/>
      <c r="G50" s="151" t="s">
        <v>52</v>
      </c>
      <c r="H50" s="152"/>
      <c r="I50" s="152"/>
      <c r="J50" s="152"/>
      <c r="K50" s="152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3" t="s">
        <v>53</v>
      </c>
      <c r="E61" s="154"/>
      <c r="F61" s="155" t="s">
        <v>54</v>
      </c>
      <c r="G61" s="153" t="s">
        <v>53</v>
      </c>
      <c r="H61" s="154"/>
      <c r="I61" s="154"/>
      <c r="J61" s="156" t="s">
        <v>54</v>
      </c>
      <c r="K61" s="154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1" t="s">
        <v>55</v>
      </c>
      <c r="E65" s="157"/>
      <c r="F65" s="157"/>
      <c r="G65" s="151" t="s">
        <v>56</v>
      </c>
      <c r="H65" s="157"/>
      <c r="I65" s="157"/>
      <c r="J65" s="157"/>
      <c r="K65" s="157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3" t="s">
        <v>53</v>
      </c>
      <c r="E76" s="154"/>
      <c r="F76" s="155" t="s">
        <v>54</v>
      </c>
      <c r="G76" s="153" t="s">
        <v>53</v>
      </c>
      <c r="H76" s="154"/>
      <c r="I76" s="154"/>
      <c r="J76" s="156" t="s">
        <v>54</v>
      </c>
      <c r="K76" s="154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87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70" t="str">
        <f>E7</f>
        <v>Nákup materiálu na opravu kabelizace u SSZT n.L.</v>
      </c>
      <c r="F85" s="34"/>
      <c r="G85" s="34"/>
      <c r="H85" s="34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2" customHeight="1">
      <c r="A87" s="32"/>
      <c r="B87" s="33"/>
      <c r="C87" s="26" t="s">
        <v>20</v>
      </c>
      <c r="D87" s="34"/>
      <c r="E87" s="34"/>
      <c r="F87" s="21" t="str">
        <f>F10</f>
        <v>Louny předměstí</v>
      </c>
      <c r="G87" s="34"/>
      <c r="H87" s="34"/>
      <c r="I87" s="26" t="s">
        <v>22</v>
      </c>
      <c r="J87" s="73" t="str">
        <f>IF(J10="","",J10)</f>
        <v>3. 11. 2022</v>
      </c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5.15" customHeight="1">
      <c r="A89" s="32"/>
      <c r="B89" s="33"/>
      <c r="C89" s="26" t="s">
        <v>24</v>
      </c>
      <c r="D89" s="34"/>
      <c r="E89" s="34"/>
      <c r="F89" s="21" t="str">
        <f>E13</f>
        <v>Správa železnic, státní organizace</v>
      </c>
      <c r="G89" s="34"/>
      <c r="H89" s="34"/>
      <c r="I89" s="26" t="s">
        <v>32</v>
      </c>
      <c r="J89" s="30" t="str">
        <f>E19</f>
        <v xml:space="preserve"> 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15.15" customHeight="1">
      <c r="A90" s="32"/>
      <c r="B90" s="33"/>
      <c r="C90" s="26" t="s">
        <v>30</v>
      </c>
      <c r="D90" s="34"/>
      <c r="E90" s="34"/>
      <c r="F90" s="21" t="str">
        <f>IF(E16="","",E16)</f>
        <v>Vyplň údaj</v>
      </c>
      <c r="G90" s="34"/>
      <c r="H90" s="34"/>
      <c r="I90" s="26" t="s">
        <v>35</v>
      </c>
      <c r="J90" s="30" t="str">
        <f>E22</f>
        <v>Šitanc Michal</v>
      </c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0.3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29.28" customHeight="1">
      <c r="A92" s="32"/>
      <c r="B92" s="33"/>
      <c r="C92" s="162" t="s">
        <v>88</v>
      </c>
      <c r="D92" s="163"/>
      <c r="E92" s="163"/>
      <c r="F92" s="163"/>
      <c r="G92" s="163"/>
      <c r="H92" s="163"/>
      <c r="I92" s="163"/>
      <c r="J92" s="164" t="s">
        <v>89</v>
      </c>
      <c r="K92" s="163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2.8" customHeight="1">
      <c r="A94" s="32"/>
      <c r="B94" s="33"/>
      <c r="C94" s="165" t="s">
        <v>90</v>
      </c>
      <c r="D94" s="34"/>
      <c r="E94" s="34"/>
      <c r="F94" s="34"/>
      <c r="G94" s="34"/>
      <c r="H94" s="34"/>
      <c r="I94" s="34"/>
      <c r="J94" s="104">
        <f>J112</f>
        <v>0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1" t="s">
        <v>91</v>
      </c>
    </row>
    <row r="95" s="2" customFormat="1" ht="21.84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6.96" customHeight="1">
      <c r="A96" s="32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100" s="2" customFormat="1" ht="6.96" customHeight="1">
      <c r="A100" s="32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24.96" customHeight="1">
      <c r="A101" s="32"/>
      <c r="B101" s="33"/>
      <c r="C101" s="17" t="s">
        <v>92</v>
      </c>
      <c r="D101" s="34"/>
      <c r="E101" s="34"/>
      <c r="F101" s="34"/>
      <c r="G101" s="34"/>
      <c r="H101" s="34"/>
      <c r="I101" s="34"/>
      <c r="J101" s="34"/>
      <c r="K101" s="34"/>
      <c r="L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2" customHeight="1">
      <c r="A103" s="32"/>
      <c r="B103" s="33"/>
      <c r="C103" s="26" t="s">
        <v>16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16.5" customHeight="1">
      <c r="A104" s="32"/>
      <c r="B104" s="33"/>
      <c r="C104" s="34"/>
      <c r="D104" s="34"/>
      <c r="E104" s="70" t="str">
        <f>E7</f>
        <v>Nákup materiálu na opravu kabelizace u SSZT n.L.</v>
      </c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2" customHeight="1">
      <c r="A106" s="32"/>
      <c r="B106" s="33"/>
      <c r="C106" s="26" t="s">
        <v>20</v>
      </c>
      <c r="D106" s="34"/>
      <c r="E106" s="34"/>
      <c r="F106" s="21" t="str">
        <f>F10</f>
        <v>Louny předměstí</v>
      </c>
      <c r="G106" s="34"/>
      <c r="H106" s="34"/>
      <c r="I106" s="26" t="s">
        <v>22</v>
      </c>
      <c r="J106" s="73" t="str">
        <f>IF(J10="","",J10)</f>
        <v>3. 11. 2022</v>
      </c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5.15" customHeight="1">
      <c r="A108" s="32"/>
      <c r="B108" s="33"/>
      <c r="C108" s="26" t="s">
        <v>24</v>
      </c>
      <c r="D108" s="34"/>
      <c r="E108" s="34"/>
      <c r="F108" s="21" t="str">
        <f>E13</f>
        <v>Správa železnic, státní organizace</v>
      </c>
      <c r="G108" s="34"/>
      <c r="H108" s="34"/>
      <c r="I108" s="26" t="s">
        <v>32</v>
      </c>
      <c r="J108" s="30" t="str">
        <f>E19</f>
        <v xml:space="preserve"> </v>
      </c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5.15" customHeight="1">
      <c r="A109" s="32"/>
      <c r="B109" s="33"/>
      <c r="C109" s="26" t="s">
        <v>30</v>
      </c>
      <c r="D109" s="34"/>
      <c r="E109" s="34"/>
      <c r="F109" s="21" t="str">
        <f>IF(E16="","",E16)</f>
        <v>Vyplň údaj</v>
      </c>
      <c r="G109" s="34"/>
      <c r="H109" s="34"/>
      <c r="I109" s="26" t="s">
        <v>35</v>
      </c>
      <c r="J109" s="30" t="str">
        <f>E22</f>
        <v>Šitanc Michal</v>
      </c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0.32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9" customFormat="1" ht="29.28" customHeight="1">
      <c r="A111" s="166"/>
      <c r="B111" s="167"/>
      <c r="C111" s="168" t="s">
        <v>93</v>
      </c>
      <c r="D111" s="169" t="s">
        <v>63</v>
      </c>
      <c r="E111" s="169" t="s">
        <v>59</v>
      </c>
      <c r="F111" s="169" t="s">
        <v>60</v>
      </c>
      <c r="G111" s="169" t="s">
        <v>94</v>
      </c>
      <c r="H111" s="169" t="s">
        <v>95</v>
      </c>
      <c r="I111" s="169" t="s">
        <v>96</v>
      </c>
      <c r="J111" s="169" t="s">
        <v>89</v>
      </c>
      <c r="K111" s="170" t="s">
        <v>97</v>
      </c>
      <c r="L111" s="171"/>
      <c r="M111" s="94" t="s">
        <v>1</v>
      </c>
      <c r="N111" s="95" t="s">
        <v>42</v>
      </c>
      <c r="O111" s="95" t="s">
        <v>98</v>
      </c>
      <c r="P111" s="95" t="s">
        <v>99</v>
      </c>
      <c r="Q111" s="95" t="s">
        <v>100</v>
      </c>
      <c r="R111" s="95" t="s">
        <v>101</v>
      </c>
      <c r="S111" s="95" t="s">
        <v>102</v>
      </c>
      <c r="T111" s="96" t="s">
        <v>103</v>
      </c>
      <c r="U111" s="166"/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</row>
    <row r="112" s="2" customFormat="1" ht="22.8" customHeight="1">
      <c r="A112" s="32"/>
      <c r="B112" s="33"/>
      <c r="C112" s="101" t="s">
        <v>104</v>
      </c>
      <c r="D112" s="34"/>
      <c r="E112" s="34"/>
      <c r="F112" s="34"/>
      <c r="G112" s="34"/>
      <c r="H112" s="34"/>
      <c r="I112" s="34"/>
      <c r="J112" s="172">
        <f>BK112</f>
        <v>0</v>
      </c>
      <c r="K112" s="34"/>
      <c r="L112" s="38"/>
      <c r="M112" s="97"/>
      <c r="N112" s="173"/>
      <c r="O112" s="98"/>
      <c r="P112" s="174">
        <f>SUM(P113:P121)</f>
        <v>0</v>
      </c>
      <c r="Q112" s="98"/>
      <c r="R112" s="174">
        <f>SUM(R113:R121)</f>
        <v>0</v>
      </c>
      <c r="S112" s="98"/>
      <c r="T112" s="175">
        <f>SUM(T113:T121)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77</v>
      </c>
      <c r="AU112" s="11" t="s">
        <v>91</v>
      </c>
      <c r="BK112" s="176">
        <f>SUM(BK113:BK121)</f>
        <v>0</v>
      </c>
    </row>
    <row r="113" s="2" customFormat="1" ht="21.75" customHeight="1">
      <c r="A113" s="32"/>
      <c r="B113" s="33"/>
      <c r="C113" s="177" t="s">
        <v>83</v>
      </c>
      <c r="D113" s="177" t="s">
        <v>105</v>
      </c>
      <c r="E113" s="178" t="s">
        <v>106</v>
      </c>
      <c r="F113" s="179" t="s">
        <v>107</v>
      </c>
      <c r="G113" s="180" t="s">
        <v>108</v>
      </c>
      <c r="H113" s="181">
        <v>225</v>
      </c>
      <c r="I113" s="182"/>
      <c r="J113" s="183">
        <f>ROUND(I113*H113,2)</f>
        <v>0</v>
      </c>
      <c r="K113" s="179" t="s">
        <v>109</v>
      </c>
      <c r="L113" s="184"/>
      <c r="M113" s="185" t="s">
        <v>1</v>
      </c>
      <c r="N113" s="186" t="s">
        <v>43</v>
      </c>
      <c r="O113" s="85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89" t="s">
        <v>110</v>
      </c>
      <c r="AT113" s="189" t="s">
        <v>105</v>
      </c>
      <c r="AU113" s="189" t="s">
        <v>78</v>
      </c>
      <c r="AY113" s="11" t="s">
        <v>111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1" t="s">
        <v>83</v>
      </c>
      <c r="BK113" s="190">
        <f>ROUND(I113*H113,2)</f>
        <v>0</v>
      </c>
      <c r="BL113" s="11" t="s">
        <v>112</v>
      </c>
      <c r="BM113" s="189" t="s">
        <v>113</v>
      </c>
    </row>
    <row r="114" s="2" customFormat="1" ht="21.75" customHeight="1">
      <c r="A114" s="32"/>
      <c r="B114" s="33"/>
      <c r="C114" s="177" t="s">
        <v>85</v>
      </c>
      <c r="D114" s="177" t="s">
        <v>105</v>
      </c>
      <c r="E114" s="178" t="s">
        <v>114</v>
      </c>
      <c r="F114" s="179" t="s">
        <v>115</v>
      </c>
      <c r="G114" s="180" t="s">
        <v>108</v>
      </c>
      <c r="H114" s="181">
        <v>145</v>
      </c>
      <c r="I114" s="182"/>
      <c r="J114" s="183">
        <f>ROUND(I114*H114,2)</f>
        <v>0</v>
      </c>
      <c r="K114" s="179" t="s">
        <v>109</v>
      </c>
      <c r="L114" s="184"/>
      <c r="M114" s="185" t="s">
        <v>1</v>
      </c>
      <c r="N114" s="186" t="s">
        <v>43</v>
      </c>
      <c r="O114" s="85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89" t="s">
        <v>110</v>
      </c>
      <c r="AT114" s="189" t="s">
        <v>105</v>
      </c>
      <c r="AU114" s="189" t="s">
        <v>78</v>
      </c>
      <c r="AY114" s="11" t="s">
        <v>111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1" t="s">
        <v>83</v>
      </c>
      <c r="BK114" s="190">
        <f>ROUND(I114*H114,2)</f>
        <v>0</v>
      </c>
      <c r="BL114" s="11" t="s">
        <v>112</v>
      </c>
      <c r="BM114" s="189" t="s">
        <v>116</v>
      </c>
    </row>
    <row r="115" s="2" customFormat="1" ht="21.75" customHeight="1">
      <c r="A115" s="32"/>
      <c r="B115" s="33"/>
      <c r="C115" s="177" t="s">
        <v>117</v>
      </c>
      <c r="D115" s="177" t="s">
        <v>105</v>
      </c>
      <c r="E115" s="178" t="s">
        <v>118</v>
      </c>
      <c r="F115" s="179" t="s">
        <v>119</v>
      </c>
      <c r="G115" s="180" t="s">
        <v>108</v>
      </c>
      <c r="H115" s="181">
        <v>1740</v>
      </c>
      <c r="I115" s="182"/>
      <c r="J115" s="183">
        <f>ROUND(I115*H115,2)</f>
        <v>0</v>
      </c>
      <c r="K115" s="179" t="s">
        <v>109</v>
      </c>
      <c r="L115" s="184"/>
      <c r="M115" s="185" t="s">
        <v>1</v>
      </c>
      <c r="N115" s="186" t="s">
        <v>43</v>
      </c>
      <c r="O115" s="85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89" t="s">
        <v>110</v>
      </c>
      <c r="AT115" s="189" t="s">
        <v>105</v>
      </c>
      <c r="AU115" s="189" t="s">
        <v>78</v>
      </c>
      <c r="AY115" s="11" t="s">
        <v>111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1" t="s">
        <v>83</v>
      </c>
      <c r="BK115" s="190">
        <f>ROUND(I115*H115,2)</f>
        <v>0</v>
      </c>
      <c r="BL115" s="11" t="s">
        <v>112</v>
      </c>
      <c r="BM115" s="189" t="s">
        <v>120</v>
      </c>
    </row>
    <row r="116" s="2" customFormat="1" ht="21.75" customHeight="1">
      <c r="A116" s="32"/>
      <c r="B116" s="33"/>
      <c r="C116" s="177" t="s">
        <v>112</v>
      </c>
      <c r="D116" s="177" t="s">
        <v>105</v>
      </c>
      <c r="E116" s="178" t="s">
        <v>121</v>
      </c>
      <c r="F116" s="179" t="s">
        <v>122</v>
      </c>
      <c r="G116" s="180" t="s">
        <v>108</v>
      </c>
      <c r="H116" s="181">
        <v>5970</v>
      </c>
      <c r="I116" s="182"/>
      <c r="J116" s="183">
        <f>ROUND(I116*H116,2)</f>
        <v>0</v>
      </c>
      <c r="K116" s="179" t="s">
        <v>109</v>
      </c>
      <c r="L116" s="184"/>
      <c r="M116" s="185" t="s">
        <v>1</v>
      </c>
      <c r="N116" s="186" t="s">
        <v>43</v>
      </c>
      <c r="O116" s="85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89" t="s">
        <v>110</v>
      </c>
      <c r="AT116" s="189" t="s">
        <v>105</v>
      </c>
      <c r="AU116" s="189" t="s">
        <v>78</v>
      </c>
      <c r="AY116" s="11" t="s">
        <v>111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1" t="s">
        <v>83</v>
      </c>
      <c r="BK116" s="190">
        <f>ROUND(I116*H116,2)</f>
        <v>0</v>
      </c>
      <c r="BL116" s="11" t="s">
        <v>112</v>
      </c>
      <c r="BM116" s="189" t="s">
        <v>123</v>
      </c>
    </row>
    <row r="117" s="2" customFormat="1" ht="21.75" customHeight="1">
      <c r="A117" s="32"/>
      <c r="B117" s="33"/>
      <c r="C117" s="177" t="s">
        <v>124</v>
      </c>
      <c r="D117" s="177" t="s">
        <v>105</v>
      </c>
      <c r="E117" s="178" t="s">
        <v>125</v>
      </c>
      <c r="F117" s="179" t="s">
        <v>126</v>
      </c>
      <c r="G117" s="180" t="s">
        <v>108</v>
      </c>
      <c r="H117" s="181">
        <v>1300</v>
      </c>
      <c r="I117" s="182"/>
      <c r="J117" s="183">
        <f>ROUND(I117*H117,2)</f>
        <v>0</v>
      </c>
      <c r="K117" s="179" t="s">
        <v>109</v>
      </c>
      <c r="L117" s="184"/>
      <c r="M117" s="185" t="s">
        <v>1</v>
      </c>
      <c r="N117" s="186" t="s">
        <v>43</v>
      </c>
      <c r="O117" s="85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89" t="s">
        <v>110</v>
      </c>
      <c r="AT117" s="189" t="s">
        <v>105</v>
      </c>
      <c r="AU117" s="189" t="s">
        <v>78</v>
      </c>
      <c r="AY117" s="11" t="s">
        <v>111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1" t="s">
        <v>83</v>
      </c>
      <c r="BK117" s="190">
        <f>ROUND(I117*H117,2)</f>
        <v>0</v>
      </c>
      <c r="BL117" s="11" t="s">
        <v>112</v>
      </c>
      <c r="BM117" s="189" t="s">
        <v>127</v>
      </c>
    </row>
    <row r="118" s="2" customFormat="1" ht="21.75" customHeight="1">
      <c r="A118" s="32"/>
      <c r="B118" s="33"/>
      <c r="C118" s="177" t="s">
        <v>128</v>
      </c>
      <c r="D118" s="177" t="s">
        <v>105</v>
      </c>
      <c r="E118" s="178" t="s">
        <v>129</v>
      </c>
      <c r="F118" s="179" t="s">
        <v>130</v>
      </c>
      <c r="G118" s="180" t="s">
        <v>108</v>
      </c>
      <c r="H118" s="181">
        <v>700</v>
      </c>
      <c r="I118" s="182"/>
      <c r="J118" s="183">
        <f>ROUND(I118*H118,2)</f>
        <v>0</v>
      </c>
      <c r="K118" s="179" t="s">
        <v>109</v>
      </c>
      <c r="L118" s="184"/>
      <c r="M118" s="185" t="s">
        <v>1</v>
      </c>
      <c r="N118" s="186" t="s">
        <v>43</v>
      </c>
      <c r="O118" s="85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89" t="s">
        <v>110</v>
      </c>
      <c r="AT118" s="189" t="s">
        <v>105</v>
      </c>
      <c r="AU118" s="189" t="s">
        <v>78</v>
      </c>
      <c r="AY118" s="11" t="s">
        <v>111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1" t="s">
        <v>83</v>
      </c>
      <c r="BK118" s="190">
        <f>ROUND(I118*H118,2)</f>
        <v>0</v>
      </c>
      <c r="BL118" s="11" t="s">
        <v>112</v>
      </c>
      <c r="BM118" s="189" t="s">
        <v>131</v>
      </c>
    </row>
    <row r="119" s="2" customFormat="1" ht="16.5" customHeight="1">
      <c r="A119" s="32"/>
      <c r="B119" s="33"/>
      <c r="C119" s="177" t="s">
        <v>132</v>
      </c>
      <c r="D119" s="177" t="s">
        <v>105</v>
      </c>
      <c r="E119" s="178" t="s">
        <v>133</v>
      </c>
      <c r="F119" s="179" t="s">
        <v>134</v>
      </c>
      <c r="G119" s="180" t="s">
        <v>108</v>
      </c>
      <c r="H119" s="181">
        <v>1775</v>
      </c>
      <c r="I119" s="182"/>
      <c r="J119" s="183">
        <f>ROUND(I119*H119,2)</f>
        <v>0</v>
      </c>
      <c r="K119" s="179" t="s">
        <v>109</v>
      </c>
      <c r="L119" s="184"/>
      <c r="M119" s="185" t="s">
        <v>1</v>
      </c>
      <c r="N119" s="186" t="s">
        <v>43</v>
      </c>
      <c r="O119" s="85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89" t="s">
        <v>110</v>
      </c>
      <c r="AT119" s="189" t="s">
        <v>105</v>
      </c>
      <c r="AU119" s="189" t="s">
        <v>78</v>
      </c>
      <c r="AY119" s="11" t="s">
        <v>111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1" t="s">
        <v>83</v>
      </c>
      <c r="BK119" s="190">
        <f>ROUND(I119*H119,2)</f>
        <v>0</v>
      </c>
      <c r="BL119" s="11" t="s">
        <v>112</v>
      </c>
      <c r="BM119" s="189" t="s">
        <v>135</v>
      </c>
    </row>
    <row r="120" s="2" customFormat="1" ht="16.5" customHeight="1">
      <c r="A120" s="32"/>
      <c r="B120" s="33"/>
      <c r="C120" s="177" t="s">
        <v>110</v>
      </c>
      <c r="D120" s="177" t="s">
        <v>105</v>
      </c>
      <c r="E120" s="178" t="s">
        <v>136</v>
      </c>
      <c r="F120" s="179" t="s">
        <v>137</v>
      </c>
      <c r="G120" s="180" t="s">
        <v>108</v>
      </c>
      <c r="H120" s="181">
        <v>5790</v>
      </c>
      <c r="I120" s="182"/>
      <c r="J120" s="183">
        <f>ROUND(I120*H120,2)</f>
        <v>0</v>
      </c>
      <c r="K120" s="179" t="s">
        <v>109</v>
      </c>
      <c r="L120" s="184"/>
      <c r="M120" s="185" t="s">
        <v>1</v>
      </c>
      <c r="N120" s="186" t="s">
        <v>43</v>
      </c>
      <c r="O120" s="85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89" t="s">
        <v>110</v>
      </c>
      <c r="AT120" s="189" t="s">
        <v>105</v>
      </c>
      <c r="AU120" s="189" t="s">
        <v>78</v>
      </c>
      <c r="AY120" s="11" t="s">
        <v>111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1" t="s">
        <v>83</v>
      </c>
      <c r="BK120" s="190">
        <f>ROUND(I120*H120,2)</f>
        <v>0</v>
      </c>
      <c r="BL120" s="11" t="s">
        <v>112</v>
      </c>
      <c r="BM120" s="189" t="s">
        <v>138</v>
      </c>
    </row>
    <row r="121" s="2" customFormat="1" ht="16.5" customHeight="1">
      <c r="A121" s="32"/>
      <c r="B121" s="33"/>
      <c r="C121" s="177" t="s">
        <v>139</v>
      </c>
      <c r="D121" s="177" t="s">
        <v>105</v>
      </c>
      <c r="E121" s="178" t="s">
        <v>140</v>
      </c>
      <c r="F121" s="179" t="s">
        <v>141</v>
      </c>
      <c r="G121" s="180" t="s">
        <v>108</v>
      </c>
      <c r="H121" s="181">
        <v>650</v>
      </c>
      <c r="I121" s="182"/>
      <c r="J121" s="183">
        <f>ROUND(I121*H121,2)</f>
        <v>0</v>
      </c>
      <c r="K121" s="179" t="s">
        <v>109</v>
      </c>
      <c r="L121" s="184"/>
      <c r="M121" s="191" t="s">
        <v>1</v>
      </c>
      <c r="N121" s="192" t="s">
        <v>43</v>
      </c>
      <c r="O121" s="193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89" t="s">
        <v>110</v>
      </c>
      <c r="AT121" s="189" t="s">
        <v>105</v>
      </c>
      <c r="AU121" s="189" t="s">
        <v>78</v>
      </c>
      <c r="AY121" s="11" t="s">
        <v>111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1" t="s">
        <v>83</v>
      </c>
      <c r="BK121" s="190">
        <f>ROUND(I121*H121,2)</f>
        <v>0</v>
      </c>
      <c r="BL121" s="11" t="s">
        <v>112</v>
      </c>
      <c r="BM121" s="189" t="s">
        <v>142</v>
      </c>
    </row>
    <row r="122" s="2" customFormat="1" ht="6.96" customHeight="1">
      <c r="A122" s="32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38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sheetProtection sheet="1" autoFilter="0" formatColumns="0" formatRows="0" objects="1" scenarios="1" spinCount="100000" saltValue="aaUnsz/Y+OIkxHsWoM/s78XIsdXUaUEle2AVBa3UQk8pYvPSLRN9ZJHPhrUs3Pq6KZhBrkmTXeH7EIlp21khZw==" hashValue="x3Q7nqBOU38roTc6k7CS+odIQWqzOyyUJkWgJxhcA45iZjS16cnxD38xO1tQqVP2lHN+6f4mnoGqRMSrJqFWhw==" algorithmName="SHA-512" password="CC35"/>
  <autoFilter ref="C111:K121"/>
  <mergeCells count="6">
    <mergeCell ref="E7:H7"/>
    <mergeCell ref="E16:H16"/>
    <mergeCell ref="E25:H25"/>
    <mergeCell ref="E85:H85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Šitanc Michal</dc:creator>
  <cp:lastModifiedBy>Šitanc Michal</cp:lastModifiedBy>
  <dcterms:created xsi:type="dcterms:W3CDTF">2022-11-03T13:16:53Z</dcterms:created>
  <dcterms:modified xsi:type="dcterms:W3CDTF">2022-11-03T13:16:57Z</dcterms:modified>
</cp:coreProperties>
</file>